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huey\Staff\Jeff\Budget 2026-27\"/>
    </mc:Choice>
  </mc:AlternateContent>
  <xr:revisionPtr revIDLastSave="0" documentId="13_ncr:1_{988B99AD-8D93-4444-A186-74A6541BC7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B-31" sheetId="1" r:id="rId1"/>
  </sheets>
  <definedNames>
    <definedName name="_xlnm.Print_Area" localSheetId="0">'LB-31'!$A$1:$M$47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3" i="1" l="1"/>
  <c r="J41" i="1" l="1"/>
  <c r="J43" i="1" s="1"/>
  <c r="D33" i="1"/>
  <c r="D41" i="1" s="1"/>
  <c r="D45" i="1" s="1"/>
  <c r="C22" i="1"/>
  <c r="C10" i="1"/>
  <c r="C29" i="1"/>
  <c r="C17" i="1"/>
  <c r="B13" i="1"/>
  <c r="B10" i="1"/>
  <c r="B33" i="1" s="1"/>
  <c r="B41" i="1" s="1"/>
  <c r="B45" i="1" s="1"/>
  <c r="C33" i="1" l="1"/>
  <c r="C41" i="1" s="1"/>
  <c r="C45" i="1" l="1"/>
</calcChain>
</file>

<file path=xl/sharedStrings.xml><?xml version="1.0" encoding="utf-8"?>
<sst xmlns="http://schemas.openxmlformats.org/spreadsheetml/2006/main" count="63" uniqueCount="61">
  <si>
    <t>First Preceding</t>
  </si>
  <si>
    <t>Adopted Budget</t>
  </si>
  <si>
    <t>This Year</t>
  </si>
  <si>
    <t>Number of Employ-ees</t>
  </si>
  <si>
    <t>Range*</t>
  </si>
  <si>
    <t>Proposed by</t>
  </si>
  <si>
    <t>Budget Officer</t>
  </si>
  <si>
    <t>Approved by</t>
  </si>
  <si>
    <t>Budget Committee</t>
  </si>
  <si>
    <t>Adopted by</t>
  </si>
  <si>
    <t>Governing Body</t>
  </si>
  <si>
    <t>Historical Data</t>
  </si>
  <si>
    <t>Actual</t>
  </si>
  <si>
    <t>FORM</t>
  </si>
  <si>
    <t>LB-31</t>
  </si>
  <si>
    <t xml:space="preserve"> </t>
  </si>
  <si>
    <t>EXPENDITURE DESCRIPTION</t>
  </si>
  <si>
    <t>DETAILED EXPENDITURES</t>
  </si>
  <si>
    <t>Scappoose Public Library</t>
  </si>
  <si>
    <t>MATERIAL AND SERVICES</t>
  </si>
  <si>
    <t>2  Accounting Service/Bank Service Charges</t>
  </si>
  <si>
    <t>3 Audit</t>
  </si>
  <si>
    <t>TOTAL EXPENDITURES</t>
  </si>
  <si>
    <t xml:space="preserve">General Fund </t>
  </si>
  <si>
    <t>5 Budget</t>
  </si>
  <si>
    <t>*formerly called Ready to Read.</t>
  </si>
  <si>
    <t>28 Transfer to Capital Reserve Fund</t>
  </si>
  <si>
    <t>35    TOTAL REQUIREMENTS</t>
  </si>
  <si>
    <r>
      <t xml:space="preserve">34  </t>
    </r>
    <r>
      <rPr>
        <b/>
        <sz val="8"/>
        <rFont val="Arial"/>
        <family val="2"/>
      </rPr>
      <t>UNAPPROPRIATED ENDING FUND BALANCE</t>
    </r>
  </si>
  <si>
    <t xml:space="preserve">29 Personal Services </t>
  </si>
  <si>
    <t>30 CONTINGENCY</t>
  </si>
  <si>
    <t>31 Contingency Amount</t>
  </si>
  <si>
    <r>
      <t xml:space="preserve">32 </t>
    </r>
    <r>
      <rPr>
        <b/>
        <sz val="9"/>
        <rFont val="Arial"/>
        <family val="2"/>
      </rPr>
      <t>TOTAL CONTINGENCY</t>
    </r>
  </si>
  <si>
    <t>+formerly called Office Furniture/Media Supplies</t>
  </si>
  <si>
    <t>4 Books</t>
  </si>
  <si>
    <t>6 Cleaning and Maintenance</t>
  </si>
  <si>
    <t>7  Computer Expense</t>
  </si>
  <si>
    <t>8  Election</t>
  </si>
  <si>
    <t>9 Furniture &amp; Equipment+</t>
  </si>
  <si>
    <t>10 Insurance</t>
  </si>
  <si>
    <t>11 Landscape Maintenance</t>
  </si>
  <si>
    <t>26 CAPITAL IMPROVEMENTS</t>
  </si>
  <si>
    <t xml:space="preserve">27 Facility </t>
  </si>
  <si>
    <t>12 Legal Fees</t>
  </si>
  <si>
    <t>13 Materials and Supplies</t>
  </si>
  <si>
    <t>15 OCLC</t>
  </si>
  <si>
    <t>17 Periodicals</t>
  </si>
  <si>
    <t>18 Postage</t>
  </si>
  <si>
    <t>19 Summer Reading*</t>
  </si>
  <si>
    <t>20 Rent</t>
  </si>
  <si>
    <t>21 Service Contracts and Repairs</t>
  </si>
  <si>
    <t>22 Utilities</t>
  </si>
  <si>
    <t>23 Workshops</t>
  </si>
  <si>
    <t>24 Telephone &amp; Communications</t>
  </si>
  <si>
    <t>25  TOTAL MATERIALS AND SERVICES</t>
  </si>
  <si>
    <t>16 Professional dues</t>
  </si>
  <si>
    <t>14 Public Programs</t>
  </si>
  <si>
    <t>Year 2023-24</t>
  </si>
  <si>
    <t>Year 2024-2025</t>
  </si>
  <si>
    <t>2025-26</t>
  </si>
  <si>
    <t>Budget for Next Year 2026-27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</si>
</sst>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164" formatCode="#,##0;[Red]#,##0"/>
    <numFmt numFmtId="165" formatCode="&quot;$&quot;#,##0.00"/>
    <numFmt numFmtId="166" formatCode="&quot;$&quot;#,##0"/>
  </numFmts>
  <fonts count="14" x14ac:knownFonts="1">
    <font>
      <sz val="10"/>
      <name val="Arial"/>
    </font>
    <font>
      <sz val="8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sz val="9"/>
      <color indexed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7" fillId="0" borderId="3" xfId="0" applyFont="1" applyBorder="1"/>
    <xf numFmtId="0" fontId="4" fillId="0" borderId="4" xfId="0" applyFont="1" applyBorder="1" applyAlignment="1">
      <alignment horizontal="center"/>
    </xf>
    <xf numFmtId="0" fontId="7" fillId="0" borderId="2" xfId="0" applyFont="1" applyBorder="1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3" fillId="0" borderId="0" xfId="0" applyFont="1"/>
    <xf numFmtId="0" fontId="8" fillId="0" borderId="8" xfId="0" applyFont="1" applyBorder="1"/>
    <xf numFmtId="0" fontId="8" fillId="0" borderId="9" xfId="0" applyFont="1" applyBorder="1"/>
    <xf numFmtId="0" fontId="8" fillId="0" borderId="10" xfId="0" applyFont="1" applyBorder="1"/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164" fontId="7" fillId="0" borderId="3" xfId="0" applyNumberFormat="1" applyFont="1" applyBorder="1"/>
    <xf numFmtId="164" fontId="7" fillId="0" borderId="2" xfId="0" applyNumberFormat="1" applyFont="1" applyBorder="1"/>
    <xf numFmtId="0" fontId="7" fillId="0" borderId="4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8" fillId="0" borderId="0" xfId="0" applyFont="1"/>
    <xf numFmtId="164" fontId="8" fillId="0" borderId="0" xfId="0" applyNumberFormat="1" applyFont="1"/>
    <xf numFmtId="0" fontId="9" fillId="0" borderId="13" xfId="0" applyFont="1" applyBorder="1" applyAlignment="1">
      <alignment horizontal="left"/>
    </xf>
    <xf numFmtId="3" fontId="12" fillId="0" borderId="3" xfId="0" applyNumberFormat="1" applyFont="1" applyBorder="1"/>
    <xf numFmtId="165" fontId="7" fillId="0" borderId="3" xfId="0" applyNumberFormat="1" applyFont="1" applyBorder="1"/>
    <xf numFmtId="3" fontId="7" fillId="0" borderId="3" xfId="0" applyNumberFormat="1" applyFont="1" applyBorder="1"/>
    <xf numFmtId="166" fontId="8" fillId="0" borderId="3" xfId="0" applyNumberFormat="1" applyFont="1" applyBorder="1"/>
    <xf numFmtId="41" fontId="7" fillId="0" borderId="3" xfId="0" applyNumberFormat="1" applyFont="1" applyBorder="1"/>
    <xf numFmtId="0" fontId="1" fillId="0" borderId="7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3" fillId="0" borderId="0" xfId="0" applyFont="1"/>
    <xf numFmtId="49" fontId="13" fillId="0" borderId="0" xfId="0" applyNumberFormat="1" applyFont="1"/>
    <xf numFmtId="41" fontId="1" fillId="0" borderId="4" xfId="0" applyNumberFormat="1" applyFont="1" applyBorder="1" applyAlignment="1">
      <alignment horizontal="center"/>
    </xf>
    <xf numFmtId="41" fontId="1" fillId="0" borderId="7" xfId="0" applyNumberFormat="1" applyFont="1" applyBorder="1" applyAlignment="1">
      <alignment horizontal="center" vertical="top"/>
    </xf>
    <xf numFmtId="41" fontId="12" fillId="0" borderId="3" xfId="0" applyNumberFormat="1" applyFont="1" applyBorder="1"/>
    <xf numFmtId="41" fontId="7" fillId="0" borderId="2" xfId="0" applyNumberFormat="1" applyFont="1" applyBorder="1"/>
    <xf numFmtId="41" fontId="8" fillId="0" borderId="3" xfId="0" applyNumberFormat="1" applyFont="1" applyBorder="1"/>
    <xf numFmtId="41" fontId="8" fillId="0" borderId="0" xfId="0" applyNumberFormat="1" applyFont="1"/>
    <xf numFmtId="41" fontId="0" fillId="0" borderId="0" xfId="0" applyNumberFormat="1"/>
    <xf numFmtId="164" fontId="7" fillId="0" borderId="0" xfId="0" applyNumberFormat="1" applyFont="1"/>
    <xf numFmtId="0" fontId="7" fillId="0" borderId="0" xfId="0" applyFont="1"/>
    <xf numFmtId="164" fontId="0" fillId="0" borderId="0" xfId="0" applyNumberFormat="1"/>
    <xf numFmtId="0" fontId="0" fillId="0" borderId="3" xfId="0" applyBorder="1"/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8" fillId="0" borderId="11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13" fillId="0" borderId="11" xfId="0" applyFont="1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8" fillId="0" borderId="19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9" fillId="0" borderId="11" xfId="0" applyFont="1" applyBorder="1" applyAlignment="1">
      <alignment horizontal="left"/>
    </xf>
    <xf numFmtId="0" fontId="9" fillId="0" borderId="12" xfId="0" applyFont="1" applyBorder="1" applyAlignment="1">
      <alignment horizontal="left"/>
    </xf>
    <xf numFmtId="0" fontId="9" fillId="0" borderId="13" xfId="0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3" xfId="0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3" fontId="0" fillId="0" borderId="0" xfId="0" applyNumberFormat="1" applyAlignment="1">
      <alignment horizontal="center"/>
    </xf>
    <xf numFmtId="3" fontId="6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3" fontId="11" fillId="0" borderId="0" xfId="0" applyNumberFormat="1" applyFont="1" applyAlignment="1">
      <alignment horizontal="center"/>
    </xf>
    <xf numFmtId="3" fontId="10" fillId="0" borderId="0" xfId="0" applyNumberFormat="1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6"/>
  <sheetViews>
    <sheetView tabSelected="1" topLeftCell="A9" workbookViewId="0">
      <selection activeCell="J31" sqref="J31"/>
    </sheetView>
  </sheetViews>
  <sheetFormatPr defaultRowHeight="12.75" x14ac:dyDescent="0.2"/>
  <cols>
    <col min="1" max="1" width="3.140625" customWidth="1"/>
    <col min="2" max="2" width="11.85546875" customWidth="1"/>
    <col min="3" max="3" width="11.85546875" style="39" customWidth="1"/>
    <col min="4" max="4" width="12.28515625" customWidth="1"/>
    <col min="5" max="7" width="14.7109375" customWidth="1"/>
    <col min="8" max="8" width="5.5703125" customWidth="1"/>
    <col min="9" max="9" width="6" bestFit="1" customWidth="1"/>
    <col min="10" max="10" width="12.140625" customWidth="1"/>
    <col min="11" max="12" width="12.28515625" customWidth="1"/>
    <col min="13" max="13" width="2.7109375" customWidth="1"/>
    <col min="14" max="14" width="10.7109375" customWidth="1"/>
  </cols>
  <sheetData>
    <row r="1" spans="1:14" ht="15.75" x14ac:dyDescent="0.25">
      <c r="B1" s="63"/>
      <c r="C1" s="63"/>
      <c r="D1" s="63"/>
      <c r="E1" s="79" t="s">
        <v>17</v>
      </c>
      <c r="F1" s="80"/>
      <c r="G1" s="80"/>
      <c r="H1" s="63"/>
      <c r="I1" s="63"/>
      <c r="J1" s="63"/>
      <c r="K1" s="63"/>
      <c r="L1" s="63"/>
      <c r="M1" s="63"/>
    </row>
    <row r="2" spans="1:14" x14ac:dyDescent="0.2">
      <c r="B2" s="74" t="s">
        <v>13</v>
      </c>
      <c r="C2" s="75"/>
      <c r="D2" s="75"/>
      <c r="E2" s="81" t="s">
        <v>18</v>
      </c>
      <c r="F2" s="81"/>
      <c r="G2" s="81"/>
      <c r="H2" s="63"/>
      <c r="I2" s="63"/>
      <c r="J2" s="63"/>
      <c r="K2" s="63"/>
      <c r="L2" s="63"/>
      <c r="M2" s="63"/>
    </row>
    <row r="3" spans="1:14" x14ac:dyDescent="0.2">
      <c r="B3" s="74" t="s">
        <v>14</v>
      </c>
      <c r="C3" s="75"/>
      <c r="D3" s="75"/>
      <c r="E3" s="82" t="s">
        <v>23</v>
      </c>
      <c r="F3" s="78"/>
      <c r="G3" s="78"/>
      <c r="H3" s="63" t="s">
        <v>15</v>
      </c>
      <c r="I3" s="63"/>
      <c r="J3" s="63"/>
      <c r="K3" s="63"/>
      <c r="L3" s="63"/>
      <c r="M3" s="63"/>
    </row>
    <row r="4" spans="1:14" x14ac:dyDescent="0.2">
      <c r="B4" s="63"/>
      <c r="C4" s="63"/>
      <c r="D4" s="63"/>
      <c r="E4" s="78"/>
      <c r="F4" s="78"/>
      <c r="G4" s="78"/>
      <c r="H4" s="63"/>
      <c r="I4" s="63"/>
      <c r="J4" s="63"/>
      <c r="K4" s="63"/>
      <c r="L4" s="63"/>
      <c r="M4" s="63"/>
    </row>
    <row r="5" spans="1:14" x14ac:dyDescent="0.2">
      <c r="A5" s="64"/>
      <c r="B5" s="76" t="s">
        <v>11</v>
      </c>
      <c r="C5" s="76"/>
      <c r="D5" s="77"/>
      <c r="E5" s="83" t="s">
        <v>16</v>
      </c>
      <c r="F5" s="71"/>
      <c r="G5" s="84"/>
      <c r="H5" s="67" t="s">
        <v>3</v>
      </c>
      <c r="I5" s="69" t="s">
        <v>4</v>
      </c>
      <c r="J5" s="70" t="s">
        <v>60</v>
      </c>
      <c r="K5" s="71"/>
      <c r="L5" s="71"/>
      <c r="M5" s="64"/>
    </row>
    <row r="6" spans="1:14" x14ac:dyDescent="0.2">
      <c r="A6" s="65"/>
      <c r="B6" s="63" t="s">
        <v>12</v>
      </c>
      <c r="C6" s="63"/>
      <c r="D6" s="1" t="s">
        <v>1</v>
      </c>
      <c r="E6" s="85"/>
      <c r="F6" s="86"/>
      <c r="G6" s="87"/>
      <c r="H6" s="68"/>
      <c r="I6" s="65"/>
      <c r="J6" s="72"/>
      <c r="K6" s="73"/>
      <c r="L6" s="73"/>
      <c r="M6" s="65"/>
    </row>
    <row r="7" spans="1:14" x14ac:dyDescent="0.2">
      <c r="A7" s="65"/>
      <c r="B7" s="30" t="s">
        <v>0</v>
      </c>
      <c r="C7" s="33" t="s">
        <v>0</v>
      </c>
      <c r="D7" s="6" t="s">
        <v>2</v>
      </c>
      <c r="E7" s="85"/>
      <c r="F7" s="86"/>
      <c r="G7" s="87"/>
      <c r="H7" s="68"/>
      <c r="I7" s="65"/>
      <c r="J7" s="2" t="s">
        <v>5</v>
      </c>
      <c r="K7" s="2" t="s">
        <v>7</v>
      </c>
      <c r="L7" s="4" t="s">
        <v>9</v>
      </c>
      <c r="M7" s="65"/>
    </row>
    <row r="8" spans="1:14" x14ac:dyDescent="0.2">
      <c r="A8" s="66"/>
      <c r="B8" s="29" t="s">
        <v>57</v>
      </c>
      <c r="C8" s="34" t="s">
        <v>58</v>
      </c>
      <c r="D8" s="16" t="s">
        <v>59</v>
      </c>
      <c r="E8" s="85"/>
      <c r="F8" s="86"/>
      <c r="G8" s="87"/>
      <c r="H8" s="68"/>
      <c r="I8" s="65"/>
      <c r="J8" s="7" t="s">
        <v>6</v>
      </c>
      <c r="K8" s="7" t="s">
        <v>8</v>
      </c>
      <c r="L8" s="8" t="s">
        <v>10</v>
      </c>
      <c r="M8" s="66"/>
    </row>
    <row r="9" spans="1:14" ht="12.95" customHeight="1" x14ac:dyDescent="0.2">
      <c r="A9" s="3">
        <v>1</v>
      </c>
      <c r="B9" s="16"/>
      <c r="C9" s="28"/>
      <c r="D9" s="16"/>
      <c r="E9" s="88" t="s">
        <v>19</v>
      </c>
      <c r="F9" s="88"/>
      <c r="G9" s="88"/>
      <c r="H9" s="3"/>
      <c r="I9" s="3"/>
      <c r="J9" s="16" t="s">
        <v>5</v>
      </c>
      <c r="K9" s="16"/>
      <c r="L9" s="16"/>
      <c r="M9" s="3">
        <v>1</v>
      </c>
      <c r="N9" s="40"/>
    </row>
    <row r="10" spans="1:14" ht="12.95" customHeight="1" x14ac:dyDescent="0.2">
      <c r="A10" s="3">
        <v>2</v>
      </c>
      <c r="B10" s="28">
        <f>SUM(4875+861)</f>
        <v>5736</v>
      </c>
      <c r="C10" s="28">
        <f>SUM(4500+1215)</f>
        <v>5715</v>
      </c>
      <c r="D10" s="16">
        <v>6000</v>
      </c>
      <c r="E10" s="44" t="s">
        <v>20</v>
      </c>
      <c r="F10" s="45"/>
      <c r="G10" s="46"/>
      <c r="H10" s="3"/>
      <c r="I10" s="3"/>
      <c r="J10" s="16">
        <v>5000</v>
      </c>
      <c r="K10" s="16"/>
      <c r="L10" s="16"/>
      <c r="M10" s="3">
        <v>2</v>
      </c>
      <c r="N10" s="40"/>
    </row>
    <row r="11" spans="1:14" ht="12.95" customHeight="1" x14ac:dyDescent="0.2">
      <c r="A11" s="3">
        <v>3</v>
      </c>
      <c r="B11" s="28">
        <v>6690</v>
      </c>
      <c r="C11" s="28">
        <v>7354</v>
      </c>
      <c r="D11" s="16">
        <v>7500</v>
      </c>
      <c r="E11" s="44" t="s">
        <v>21</v>
      </c>
      <c r="F11" s="45"/>
      <c r="G11" s="46"/>
      <c r="H11" s="3"/>
      <c r="I11" s="3"/>
      <c r="J11" s="16">
        <v>7500</v>
      </c>
      <c r="K11" s="16"/>
      <c r="L11" s="16"/>
      <c r="M11" s="3">
        <v>3</v>
      </c>
      <c r="N11" s="40"/>
    </row>
    <row r="12" spans="1:14" ht="12.95" customHeight="1" x14ac:dyDescent="0.2">
      <c r="A12" s="3">
        <v>4</v>
      </c>
      <c r="B12" s="28">
        <v>42582</v>
      </c>
      <c r="C12" s="28">
        <v>36420</v>
      </c>
      <c r="D12" s="16">
        <v>41850</v>
      </c>
      <c r="E12" s="44" t="s">
        <v>34</v>
      </c>
      <c r="F12" s="45"/>
      <c r="G12" s="46"/>
      <c r="H12" s="3"/>
      <c r="I12" s="3"/>
      <c r="J12" s="16">
        <v>51000</v>
      </c>
      <c r="K12" s="16"/>
      <c r="L12" s="16"/>
      <c r="M12" s="3">
        <v>4</v>
      </c>
      <c r="N12" s="40"/>
    </row>
    <row r="13" spans="1:14" ht="12.95" customHeight="1" x14ac:dyDescent="0.2">
      <c r="A13" s="3">
        <v>5</v>
      </c>
      <c r="B13" s="28">
        <f>SUM(151+134)</f>
        <v>285</v>
      </c>
      <c r="C13" s="28">
        <v>380</v>
      </c>
      <c r="D13" s="16">
        <v>500</v>
      </c>
      <c r="E13" s="44" t="s">
        <v>24</v>
      </c>
      <c r="F13" s="45"/>
      <c r="G13" s="46"/>
      <c r="H13" s="3"/>
      <c r="I13" s="3"/>
      <c r="J13" s="16">
        <v>500</v>
      </c>
      <c r="K13" s="16"/>
      <c r="L13" s="16"/>
      <c r="M13" s="3">
        <v>5</v>
      </c>
      <c r="N13" s="40"/>
    </row>
    <row r="14" spans="1:14" ht="12.95" customHeight="1" x14ac:dyDescent="0.2">
      <c r="A14" s="3">
        <v>6</v>
      </c>
      <c r="B14" s="28">
        <v>2498</v>
      </c>
      <c r="C14" s="28">
        <v>802</v>
      </c>
      <c r="D14" s="16">
        <v>10000</v>
      </c>
      <c r="E14" s="44" t="s">
        <v>35</v>
      </c>
      <c r="F14" s="45"/>
      <c r="G14" s="46"/>
      <c r="H14" s="3"/>
      <c r="I14" s="3"/>
      <c r="J14" s="16">
        <v>10000</v>
      </c>
      <c r="K14" s="16"/>
      <c r="L14" s="16"/>
      <c r="M14" s="3">
        <v>7</v>
      </c>
      <c r="N14" s="40"/>
    </row>
    <row r="15" spans="1:14" ht="12.95" customHeight="1" x14ac:dyDescent="0.2">
      <c r="A15" s="3">
        <v>7</v>
      </c>
      <c r="B15" s="28">
        <v>15322</v>
      </c>
      <c r="C15" s="28">
        <v>13093</v>
      </c>
      <c r="D15" s="16">
        <v>14000</v>
      </c>
      <c r="E15" s="44" t="s">
        <v>36</v>
      </c>
      <c r="F15" s="45"/>
      <c r="G15" s="46"/>
      <c r="H15" s="3"/>
      <c r="I15" s="3"/>
      <c r="J15" s="16">
        <v>16000</v>
      </c>
      <c r="K15" s="16"/>
      <c r="L15" s="16"/>
      <c r="M15" s="3">
        <v>8</v>
      </c>
      <c r="N15" s="40"/>
    </row>
    <row r="16" spans="1:14" ht="12.95" customHeight="1" x14ac:dyDescent="0.2">
      <c r="A16" s="3">
        <v>8</v>
      </c>
      <c r="B16" s="28">
        <v>2430</v>
      </c>
      <c r="C16" s="28">
        <v>0</v>
      </c>
      <c r="D16" s="16">
        <v>12000</v>
      </c>
      <c r="E16" s="44" t="s">
        <v>37</v>
      </c>
      <c r="F16" s="45"/>
      <c r="G16" s="46"/>
      <c r="H16" s="3"/>
      <c r="I16" s="3"/>
      <c r="J16" s="16">
        <v>3000</v>
      </c>
      <c r="K16" s="16"/>
      <c r="L16" s="16"/>
      <c r="M16" s="3">
        <v>9</v>
      </c>
      <c r="N16" s="40"/>
    </row>
    <row r="17" spans="1:14" ht="12.95" customHeight="1" x14ac:dyDescent="0.2">
      <c r="A17" s="3">
        <v>9</v>
      </c>
      <c r="B17" s="28">
        <v>37</v>
      </c>
      <c r="C17" s="28">
        <f>SUM(350+33)</f>
        <v>383</v>
      </c>
      <c r="D17" s="16">
        <v>1000</v>
      </c>
      <c r="E17" s="13" t="s">
        <v>38</v>
      </c>
      <c r="F17" s="14"/>
      <c r="G17" s="23"/>
      <c r="H17" s="3"/>
      <c r="I17" s="3"/>
      <c r="J17" s="16">
        <v>1000</v>
      </c>
      <c r="K17" s="16"/>
      <c r="L17" s="16"/>
      <c r="M17" s="3">
        <v>10</v>
      </c>
      <c r="N17" s="40"/>
    </row>
    <row r="18" spans="1:14" ht="12.95" customHeight="1" x14ac:dyDescent="0.2">
      <c r="A18" s="3">
        <v>10</v>
      </c>
      <c r="B18" s="28">
        <v>9565</v>
      </c>
      <c r="C18" s="28">
        <v>11130</v>
      </c>
      <c r="D18" s="16">
        <v>13000</v>
      </c>
      <c r="E18" s="44" t="s">
        <v>39</v>
      </c>
      <c r="F18" s="45"/>
      <c r="G18" s="46"/>
      <c r="H18" s="3"/>
      <c r="I18" s="3"/>
      <c r="J18" s="16">
        <v>14000</v>
      </c>
      <c r="K18" s="16"/>
      <c r="L18" s="16"/>
      <c r="M18" s="3">
        <v>11</v>
      </c>
      <c r="N18" s="40"/>
    </row>
    <row r="19" spans="1:14" ht="12.95" customHeight="1" x14ac:dyDescent="0.2">
      <c r="A19" s="3">
        <v>11</v>
      </c>
      <c r="B19" s="28">
        <v>0</v>
      </c>
      <c r="C19" s="28">
        <v>1080</v>
      </c>
      <c r="D19" s="16">
        <v>300</v>
      </c>
      <c r="E19" s="13" t="s">
        <v>40</v>
      </c>
      <c r="F19" s="14"/>
      <c r="G19" s="15"/>
      <c r="H19" s="3"/>
      <c r="I19" s="3"/>
      <c r="J19" s="16">
        <v>400</v>
      </c>
      <c r="K19" s="16"/>
      <c r="L19" s="16"/>
      <c r="M19" s="3">
        <v>12</v>
      </c>
      <c r="N19" s="40"/>
    </row>
    <row r="20" spans="1:14" ht="12.95" customHeight="1" x14ac:dyDescent="0.2">
      <c r="A20" s="3">
        <v>12</v>
      </c>
      <c r="B20" s="28">
        <v>937</v>
      </c>
      <c r="C20" s="28">
        <v>0</v>
      </c>
      <c r="D20" s="16">
        <v>500</v>
      </c>
      <c r="E20" s="44" t="s">
        <v>43</v>
      </c>
      <c r="F20" s="45"/>
      <c r="G20" s="46"/>
      <c r="H20" s="3"/>
      <c r="I20" s="3"/>
      <c r="J20" s="16">
        <v>500</v>
      </c>
      <c r="K20" s="16"/>
      <c r="L20" s="16"/>
      <c r="M20" s="3">
        <v>13</v>
      </c>
      <c r="N20" s="40"/>
    </row>
    <row r="21" spans="1:14" ht="12.95" customHeight="1" x14ac:dyDescent="0.2">
      <c r="A21" s="3">
        <v>13</v>
      </c>
      <c r="B21" s="28">
        <v>6261</v>
      </c>
      <c r="C21" s="28">
        <v>4858</v>
      </c>
      <c r="D21" s="16">
        <v>6500</v>
      </c>
      <c r="E21" s="44" t="s">
        <v>44</v>
      </c>
      <c r="F21" s="45"/>
      <c r="G21" s="46"/>
      <c r="H21" s="3"/>
      <c r="I21" s="3"/>
      <c r="J21" s="16">
        <v>6000</v>
      </c>
      <c r="K21" s="16"/>
      <c r="L21" s="16"/>
      <c r="M21" s="3">
        <v>14</v>
      </c>
      <c r="N21" s="40"/>
    </row>
    <row r="22" spans="1:14" ht="12.95" customHeight="1" x14ac:dyDescent="0.2">
      <c r="A22" s="3">
        <v>14</v>
      </c>
      <c r="B22" s="28">
        <v>19484</v>
      </c>
      <c r="C22" s="28">
        <f>SUM(3640+6670+7266+5444+101)</f>
        <v>23121</v>
      </c>
      <c r="D22" s="16">
        <v>25000</v>
      </c>
      <c r="E22" s="44" t="s">
        <v>56</v>
      </c>
      <c r="F22" s="45"/>
      <c r="G22" s="46"/>
      <c r="H22" s="3"/>
      <c r="I22" s="3"/>
      <c r="J22" s="16">
        <v>20000</v>
      </c>
      <c r="K22" s="16"/>
      <c r="L22" s="16"/>
      <c r="M22" s="3">
        <v>15</v>
      </c>
      <c r="N22" s="40"/>
    </row>
    <row r="23" spans="1:14" ht="12.95" customHeight="1" x14ac:dyDescent="0.2">
      <c r="A23" s="3">
        <v>15</v>
      </c>
      <c r="B23" s="28">
        <v>2088</v>
      </c>
      <c r="C23" s="28">
        <v>2163</v>
      </c>
      <c r="D23" s="3">
        <v>2300</v>
      </c>
      <c r="E23" s="44" t="s">
        <v>45</v>
      </c>
      <c r="F23" s="45"/>
      <c r="G23" s="46"/>
      <c r="H23" s="3"/>
      <c r="I23" s="3"/>
      <c r="J23" s="3">
        <v>2300</v>
      </c>
      <c r="K23" s="3"/>
      <c r="L23" s="3"/>
      <c r="M23" s="3">
        <v>16</v>
      </c>
      <c r="N23" s="41"/>
    </row>
    <row r="24" spans="1:14" ht="12.95" customHeight="1" x14ac:dyDescent="0.2">
      <c r="A24" s="3">
        <v>16</v>
      </c>
      <c r="B24" s="28">
        <v>1138</v>
      </c>
      <c r="C24" s="28">
        <v>554</v>
      </c>
      <c r="D24" s="16">
        <v>1500</v>
      </c>
      <c r="E24" s="44" t="s">
        <v>55</v>
      </c>
      <c r="F24" s="45"/>
      <c r="G24" s="46"/>
      <c r="H24" s="3"/>
      <c r="I24" s="3"/>
      <c r="J24" s="16">
        <v>1500</v>
      </c>
      <c r="K24" s="16"/>
      <c r="L24" s="16"/>
      <c r="M24" s="3">
        <v>17</v>
      </c>
      <c r="N24" s="40"/>
    </row>
    <row r="25" spans="1:14" ht="12.95" customHeight="1" x14ac:dyDescent="0.2">
      <c r="A25" s="3">
        <v>17</v>
      </c>
      <c r="B25" s="28">
        <v>2447</v>
      </c>
      <c r="C25" s="28">
        <v>3138</v>
      </c>
      <c r="D25" s="16">
        <v>3000</v>
      </c>
      <c r="E25" s="44" t="s">
        <v>46</v>
      </c>
      <c r="F25" s="45"/>
      <c r="G25" s="46"/>
      <c r="H25" s="3"/>
      <c r="I25" s="3"/>
      <c r="J25" s="16">
        <v>3500</v>
      </c>
      <c r="K25" s="16"/>
      <c r="L25" s="16"/>
      <c r="M25" s="3">
        <v>18</v>
      </c>
      <c r="N25" s="40"/>
    </row>
    <row r="26" spans="1:14" ht="12.95" customHeight="1" x14ac:dyDescent="0.2">
      <c r="A26" s="3">
        <v>18</v>
      </c>
      <c r="B26" s="28">
        <v>1240</v>
      </c>
      <c r="C26" s="28">
        <v>1272</v>
      </c>
      <c r="D26" s="16">
        <v>1400</v>
      </c>
      <c r="E26" s="13" t="s">
        <v>47</v>
      </c>
      <c r="F26" s="14"/>
      <c r="G26" s="15"/>
      <c r="H26" s="3"/>
      <c r="I26" s="3"/>
      <c r="J26" s="16">
        <v>1500</v>
      </c>
      <c r="K26" s="16"/>
      <c r="L26" s="16"/>
      <c r="M26" s="3">
        <v>19</v>
      </c>
      <c r="N26" s="40"/>
    </row>
    <row r="27" spans="1:14" ht="12.95" customHeight="1" x14ac:dyDescent="0.2">
      <c r="A27" s="3">
        <v>19</v>
      </c>
      <c r="B27" s="28">
        <v>5013</v>
      </c>
      <c r="C27" s="28">
        <v>4300</v>
      </c>
      <c r="D27" s="16">
        <v>5500</v>
      </c>
      <c r="E27" s="13" t="s">
        <v>48</v>
      </c>
      <c r="F27" s="14"/>
      <c r="G27" s="15"/>
      <c r="H27" s="3"/>
      <c r="I27" s="3"/>
      <c r="J27" s="16">
        <v>5500</v>
      </c>
      <c r="K27" s="16"/>
      <c r="L27" s="16"/>
      <c r="M27" s="3">
        <v>20</v>
      </c>
      <c r="N27" s="40"/>
    </row>
    <row r="28" spans="1:14" ht="12.95" customHeight="1" x14ac:dyDescent="0.2">
      <c r="A28" s="3">
        <v>20</v>
      </c>
      <c r="B28" s="28">
        <v>1</v>
      </c>
      <c r="C28" s="28">
        <v>1</v>
      </c>
      <c r="D28" s="16">
        <v>1</v>
      </c>
      <c r="E28" s="44" t="s">
        <v>49</v>
      </c>
      <c r="F28" s="45"/>
      <c r="G28" s="46"/>
      <c r="H28" s="3"/>
      <c r="I28" s="3"/>
      <c r="J28" s="16">
        <v>1</v>
      </c>
      <c r="K28" s="16"/>
      <c r="L28" s="16"/>
      <c r="M28" s="3">
        <v>21</v>
      </c>
      <c r="N28" s="40"/>
    </row>
    <row r="29" spans="1:14" ht="12.95" customHeight="1" x14ac:dyDescent="0.2">
      <c r="A29" s="3">
        <v>21</v>
      </c>
      <c r="B29" s="28">
        <v>10670</v>
      </c>
      <c r="C29" s="28">
        <f>SUM(3402+9612)</f>
        <v>13014</v>
      </c>
      <c r="D29" s="16">
        <v>12000</v>
      </c>
      <c r="E29" s="44" t="s">
        <v>50</v>
      </c>
      <c r="F29" s="45"/>
      <c r="G29" s="46"/>
      <c r="H29" s="3"/>
      <c r="I29" s="3"/>
      <c r="J29" s="16">
        <v>12000</v>
      </c>
      <c r="K29" s="16"/>
      <c r="L29" s="16"/>
      <c r="M29" s="3">
        <v>22</v>
      </c>
      <c r="N29" s="40"/>
    </row>
    <row r="30" spans="1:14" ht="12.95" customHeight="1" x14ac:dyDescent="0.2">
      <c r="A30" s="3">
        <v>22</v>
      </c>
      <c r="B30" s="28">
        <v>15255</v>
      </c>
      <c r="C30" s="28">
        <v>14786</v>
      </c>
      <c r="D30" s="16">
        <v>15900</v>
      </c>
      <c r="E30" s="44" t="s">
        <v>51</v>
      </c>
      <c r="F30" s="45"/>
      <c r="G30" s="46"/>
      <c r="H30" s="3"/>
      <c r="I30" s="3"/>
      <c r="J30" s="16">
        <v>17900</v>
      </c>
      <c r="K30" s="16"/>
      <c r="L30" s="16"/>
      <c r="M30" s="3">
        <v>23</v>
      </c>
      <c r="N30" s="40"/>
    </row>
    <row r="31" spans="1:14" ht="12.95" customHeight="1" x14ac:dyDescent="0.2">
      <c r="A31" s="3">
        <v>23</v>
      </c>
      <c r="B31" s="28">
        <v>0</v>
      </c>
      <c r="C31" s="28">
        <v>747</v>
      </c>
      <c r="D31" s="16">
        <v>1000</v>
      </c>
      <c r="E31" s="44" t="s">
        <v>52</v>
      </c>
      <c r="F31" s="45"/>
      <c r="G31" s="46"/>
      <c r="H31" s="3"/>
      <c r="I31" s="3"/>
      <c r="J31" s="16">
        <v>2000</v>
      </c>
      <c r="K31" s="16"/>
      <c r="L31" s="16"/>
      <c r="M31" s="3">
        <v>24</v>
      </c>
      <c r="N31" s="40"/>
    </row>
    <row r="32" spans="1:14" ht="12.95" customHeight="1" x14ac:dyDescent="0.2">
      <c r="A32" s="3">
        <v>24</v>
      </c>
      <c r="B32" s="28">
        <v>3663</v>
      </c>
      <c r="C32" s="28">
        <v>4322</v>
      </c>
      <c r="D32" s="16">
        <v>4000</v>
      </c>
      <c r="E32" s="13" t="s">
        <v>53</v>
      </c>
      <c r="F32" s="14"/>
      <c r="G32" s="15"/>
      <c r="H32" s="3"/>
      <c r="I32" s="3"/>
      <c r="J32" s="16">
        <v>4500</v>
      </c>
      <c r="K32" s="16"/>
      <c r="L32" s="16"/>
      <c r="M32" s="3">
        <v>25</v>
      </c>
      <c r="N32" s="40"/>
    </row>
    <row r="33" spans="1:14" ht="12.95" customHeight="1" x14ac:dyDescent="0.2">
      <c r="A33" s="3">
        <v>25</v>
      </c>
      <c r="B33" s="28">
        <f>SUM(B10:B32)</f>
        <v>153342</v>
      </c>
      <c r="C33" s="28">
        <f>SUM(C10:C32)</f>
        <v>148633</v>
      </c>
      <c r="D33" s="16">
        <f>SUM(D10:D32)</f>
        <v>184751</v>
      </c>
      <c r="E33" s="44" t="s">
        <v>54</v>
      </c>
      <c r="F33" s="45"/>
      <c r="G33" s="46"/>
      <c r="H33" s="3"/>
      <c r="I33" s="3"/>
      <c r="J33" s="16">
        <f>SUM(J10:J32)</f>
        <v>185601</v>
      </c>
      <c r="K33" s="16"/>
      <c r="L33" s="16"/>
      <c r="M33" s="3">
        <v>26</v>
      </c>
      <c r="N33" s="42"/>
    </row>
    <row r="34" spans="1:14" ht="12.95" customHeight="1" x14ac:dyDescent="0.2">
      <c r="A34" s="3">
        <v>26</v>
      </c>
      <c r="B34" s="28"/>
      <c r="C34" s="28"/>
      <c r="D34" s="25"/>
      <c r="E34" s="60" t="s">
        <v>41</v>
      </c>
      <c r="F34" s="61"/>
      <c r="G34" s="62"/>
      <c r="H34" s="3"/>
      <c r="I34" s="3"/>
      <c r="J34" s="25"/>
      <c r="K34" s="25"/>
      <c r="L34" s="25"/>
      <c r="M34" s="3">
        <v>27</v>
      </c>
    </row>
    <row r="35" spans="1:14" ht="12.95" customHeight="1" x14ac:dyDescent="0.2">
      <c r="A35" s="3">
        <v>27</v>
      </c>
      <c r="B35" s="28">
        <v>278</v>
      </c>
      <c r="C35" s="28">
        <v>1053</v>
      </c>
      <c r="D35" s="26">
        <v>8000</v>
      </c>
      <c r="E35" s="13" t="s">
        <v>42</v>
      </c>
      <c r="F35" s="14"/>
      <c r="G35" s="15"/>
      <c r="H35" s="3"/>
      <c r="I35" s="3"/>
      <c r="J35" s="26">
        <v>9000</v>
      </c>
      <c r="K35" s="26"/>
      <c r="L35" s="26"/>
      <c r="M35" s="3"/>
    </row>
    <row r="36" spans="1:14" ht="12.95" customHeight="1" x14ac:dyDescent="0.2">
      <c r="A36" s="3">
        <v>28</v>
      </c>
      <c r="B36" s="35"/>
      <c r="C36" s="35"/>
      <c r="D36" s="24"/>
      <c r="E36" s="44" t="s">
        <v>26</v>
      </c>
      <c r="F36" s="45"/>
      <c r="G36" s="46"/>
      <c r="H36" s="3"/>
      <c r="I36" s="3"/>
      <c r="J36" s="24"/>
      <c r="K36" s="24"/>
      <c r="L36" s="24"/>
      <c r="M36" s="3">
        <v>28</v>
      </c>
    </row>
    <row r="37" spans="1:14" ht="12.95" customHeight="1" x14ac:dyDescent="0.2">
      <c r="A37" s="3">
        <v>29</v>
      </c>
      <c r="B37" s="28">
        <v>273360</v>
      </c>
      <c r="C37" s="28">
        <v>273360</v>
      </c>
      <c r="D37" s="26">
        <v>320000</v>
      </c>
      <c r="E37" s="44" t="s">
        <v>29</v>
      </c>
      <c r="F37" s="45"/>
      <c r="G37" s="46"/>
      <c r="H37" s="3">
        <v>8</v>
      </c>
      <c r="I37" s="3"/>
      <c r="J37" s="26">
        <v>430000</v>
      </c>
      <c r="K37" s="26"/>
      <c r="L37" s="26"/>
      <c r="M37" s="3">
        <v>29</v>
      </c>
    </row>
    <row r="38" spans="1:14" ht="12.95" customHeight="1" x14ac:dyDescent="0.2">
      <c r="A38" s="3">
        <v>30</v>
      </c>
      <c r="B38" s="28"/>
      <c r="C38" s="28"/>
      <c r="D38" s="25"/>
      <c r="E38" s="44" t="s">
        <v>30</v>
      </c>
      <c r="F38" s="45"/>
      <c r="G38" s="46"/>
      <c r="H38" s="3"/>
      <c r="I38" s="3"/>
      <c r="J38" s="25"/>
      <c r="K38" s="25"/>
      <c r="L38" s="25"/>
      <c r="M38" s="3">
        <v>30</v>
      </c>
    </row>
    <row r="39" spans="1:14" ht="12.95" customHeight="1" x14ac:dyDescent="0.2">
      <c r="A39" s="3">
        <v>31</v>
      </c>
      <c r="B39" s="28"/>
      <c r="C39" s="28"/>
      <c r="D39" s="28">
        <v>50000</v>
      </c>
      <c r="E39" s="44" t="s">
        <v>31</v>
      </c>
      <c r="F39" s="45"/>
      <c r="G39" s="46"/>
      <c r="H39" s="3"/>
      <c r="I39" s="3"/>
      <c r="J39" s="28">
        <v>50000</v>
      </c>
      <c r="K39" s="28"/>
      <c r="L39" s="28"/>
      <c r="M39" s="3">
        <v>31</v>
      </c>
    </row>
    <row r="40" spans="1:14" ht="12.95" customHeight="1" x14ac:dyDescent="0.2">
      <c r="A40" s="3">
        <v>32</v>
      </c>
      <c r="B40" s="28"/>
      <c r="C40" s="28"/>
      <c r="D40" s="28">
        <v>50000</v>
      </c>
      <c r="E40" s="59" t="s">
        <v>32</v>
      </c>
      <c r="F40" s="45"/>
      <c r="G40" s="46"/>
      <c r="H40" s="3"/>
      <c r="I40" s="3"/>
      <c r="J40" s="28">
        <v>50000</v>
      </c>
      <c r="K40" s="28"/>
      <c r="L40" s="28"/>
      <c r="M40" s="3">
        <v>32</v>
      </c>
    </row>
    <row r="41" spans="1:14" ht="12.95" customHeight="1" x14ac:dyDescent="0.2">
      <c r="A41" s="5"/>
      <c r="B41" s="28">
        <f>(B33+B35+B37)</f>
        <v>426980</v>
      </c>
      <c r="C41" s="28">
        <f>(C33+C35+C37)</f>
        <v>423046</v>
      </c>
      <c r="D41" s="16">
        <f>SUM(D33+D35+D37+D40)</f>
        <v>562751</v>
      </c>
      <c r="E41" s="47" t="s">
        <v>22</v>
      </c>
      <c r="F41" s="48"/>
      <c r="G41" s="49"/>
      <c r="H41" s="3"/>
      <c r="I41" s="3"/>
      <c r="J41" s="16">
        <f>SUM(J33+J35+J37+J40)</f>
        <v>674601</v>
      </c>
      <c r="K41" s="16"/>
      <c r="L41" s="16"/>
      <c r="M41" s="3"/>
    </row>
    <row r="42" spans="1:14" ht="12.95" customHeight="1" x14ac:dyDescent="0.2">
      <c r="A42" s="5">
        <v>33</v>
      </c>
      <c r="B42" s="36"/>
      <c r="C42" s="36"/>
      <c r="D42" s="17"/>
      <c r="E42" s="18"/>
      <c r="F42" s="19"/>
      <c r="G42" s="20"/>
      <c r="H42" s="5"/>
      <c r="I42" s="5"/>
      <c r="J42" s="17"/>
      <c r="K42" s="17"/>
      <c r="L42" s="17"/>
      <c r="M42" s="5">
        <v>33</v>
      </c>
    </row>
    <row r="43" spans="1:14" ht="12.95" customHeight="1" thickBot="1" x14ac:dyDescent="0.25">
      <c r="A43" s="5">
        <v>34</v>
      </c>
      <c r="B43" s="36">
        <v>275139</v>
      </c>
      <c r="C43" s="36">
        <v>275139</v>
      </c>
      <c r="D43" s="17">
        <v>216249</v>
      </c>
      <c r="E43" s="56" t="s">
        <v>28</v>
      </c>
      <c r="F43" s="57"/>
      <c r="G43" s="58"/>
      <c r="H43" s="5"/>
      <c r="I43" s="5"/>
      <c r="J43" s="17">
        <f>SUM(J45-J41)</f>
        <v>274399</v>
      </c>
      <c r="K43" s="17"/>
      <c r="L43" s="17"/>
      <c r="M43" s="5">
        <v>34</v>
      </c>
    </row>
    <row r="44" spans="1:14" ht="12.95" customHeight="1" thickBot="1" x14ac:dyDescent="0.25">
      <c r="A44" s="10">
        <v>35</v>
      </c>
      <c r="B44" s="36"/>
      <c r="C44" s="36"/>
      <c r="D44" s="5"/>
      <c r="E44" s="50" t="s">
        <v>27</v>
      </c>
      <c r="F44" s="51"/>
      <c r="G44" s="52"/>
      <c r="H44" s="5"/>
      <c r="I44" s="5"/>
      <c r="J44" s="43"/>
      <c r="K44" s="43"/>
      <c r="L44" s="5"/>
      <c r="M44" s="5"/>
    </row>
    <row r="45" spans="1:14" s="9" customFormat="1" ht="26.25" customHeight="1" thickBot="1" x14ac:dyDescent="0.25">
      <c r="A45" s="21"/>
      <c r="B45" s="37">
        <f>SUM(B41:B44)</f>
        <v>702119</v>
      </c>
      <c r="C45" s="37">
        <f>SUM(C41:C44)</f>
        <v>698185</v>
      </c>
      <c r="D45" s="27">
        <f>SUM(D41+D43)</f>
        <v>779000</v>
      </c>
      <c r="E45" s="53"/>
      <c r="F45" s="54"/>
      <c r="G45" s="55"/>
      <c r="H45" s="11"/>
      <c r="I45" s="11"/>
      <c r="J45" s="27">
        <v>949000</v>
      </c>
      <c r="K45" s="27"/>
      <c r="L45" s="27"/>
      <c r="M45" s="12"/>
    </row>
    <row r="46" spans="1:14" s="9" customFormat="1" ht="26.25" customHeight="1" x14ac:dyDescent="0.2">
      <c r="A46"/>
      <c r="B46" s="22"/>
      <c r="C46" s="38"/>
      <c r="D46" s="22"/>
      <c r="E46" s="31" t="s">
        <v>25</v>
      </c>
      <c r="F46"/>
      <c r="G46" s="32" t="s">
        <v>33</v>
      </c>
      <c r="H46"/>
      <c r="I46"/>
      <c r="J46"/>
      <c r="K46" s="21"/>
      <c r="L46" s="21"/>
      <c r="M46" s="21"/>
    </row>
  </sheetData>
  <sheetProtection algorithmName="SHA-512" hashValue="6s08kjba4fPdGqjIg8cPQ/b3kuk8raGoP//tqQMCpy8Bk6KAZU2djbkkG4o0I+FYWQ6Py0mdzEd257WmP0G/3A==" saltValue="x44oab2xSnlyaudEVaDG1Q==" spinCount="100000" sheet="1" objects="1" scenarios="1"/>
  <mergeCells count="50">
    <mergeCell ref="E10:G10"/>
    <mergeCell ref="A5:A8"/>
    <mergeCell ref="E5:G8"/>
    <mergeCell ref="B3:D3"/>
    <mergeCell ref="B4:D4"/>
    <mergeCell ref="B6:C6"/>
    <mergeCell ref="E9:G9"/>
    <mergeCell ref="E14:G14"/>
    <mergeCell ref="E13:G13"/>
    <mergeCell ref="E16:G16"/>
    <mergeCell ref="E15:G15"/>
    <mergeCell ref="E11:G11"/>
    <mergeCell ref="E12:G12"/>
    <mergeCell ref="B1:D1"/>
    <mergeCell ref="B2:D2"/>
    <mergeCell ref="B5:D5"/>
    <mergeCell ref="E4:G4"/>
    <mergeCell ref="E1:G1"/>
    <mergeCell ref="E2:G2"/>
    <mergeCell ref="E3:G3"/>
    <mergeCell ref="H1:M1"/>
    <mergeCell ref="H2:M2"/>
    <mergeCell ref="M5:M8"/>
    <mergeCell ref="H5:H8"/>
    <mergeCell ref="I5:I8"/>
    <mergeCell ref="H3:M3"/>
    <mergeCell ref="J5:L6"/>
    <mergeCell ref="H4:M4"/>
    <mergeCell ref="E38:G38"/>
    <mergeCell ref="E31:G31"/>
    <mergeCell ref="E18:G18"/>
    <mergeCell ref="E28:G28"/>
    <mergeCell ref="E25:G25"/>
    <mergeCell ref="E24:G24"/>
    <mergeCell ref="E22:G22"/>
    <mergeCell ref="E23:G23"/>
    <mergeCell ref="E36:G36"/>
    <mergeCell ref="E29:G29"/>
    <mergeCell ref="E30:G30"/>
    <mergeCell ref="E34:G34"/>
    <mergeCell ref="E37:G37"/>
    <mergeCell ref="E20:G20"/>
    <mergeCell ref="E21:G21"/>
    <mergeCell ref="E33:G33"/>
    <mergeCell ref="E39:G39"/>
    <mergeCell ref="E41:G41"/>
    <mergeCell ref="E44:G44"/>
    <mergeCell ref="E45:G45"/>
    <mergeCell ref="E43:G43"/>
    <mergeCell ref="E40:G40"/>
  </mergeCells>
  <phoneticPr fontId="0" type="noConversion"/>
  <pageMargins left="0.25" right="0.25" top="0.25" bottom="0.25" header="0.5" footer="0.5"/>
  <pageSetup scale="89" fitToWidth="0" orientation="landscape" r:id="rId1"/>
  <headerFooter alignWithMargins="0">
    <oddFooter>&amp;L&amp;8*Include schedule of pay ranges&amp;RPage ___3___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LB-31</vt:lpstr>
      <vt:lpstr>'LB-31'!Print_Area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City of Brownsville</dc:creator>
  <cp:lastModifiedBy>SPL Director</cp:lastModifiedBy>
  <cp:lastPrinted>2026-04-03T20:55:15Z</cp:lastPrinted>
  <dcterms:created xsi:type="dcterms:W3CDTF">2001-03-30T23:30:16Z</dcterms:created>
  <dcterms:modified xsi:type="dcterms:W3CDTF">2026-06-05T17:39:33Z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1569036867</vt:i4>
  </property>
  <property fmtid="{D5CDD505-2E9C-101B-9397-08002B2CF9AE}" pid="3" name="_EmailSubject">
    <vt:lpwstr/>
  </property>
  <property fmtid="{D5CDD505-2E9C-101B-9397-08002B2CF9AE}" pid="4" name="_AuthorEmail">
    <vt:lpwstr>dwhite@scappooselibrary.org</vt:lpwstr>
  </property>
  <property fmtid="{D5CDD505-2E9C-101B-9397-08002B2CF9AE}" pid="5" name="_AuthorEmailDisplayName">
    <vt:lpwstr>Dan White</vt:lpwstr>
  </property>
  <property fmtid="{D5CDD505-2E9C-101B-9397-08002B2CF9AE}" pid="6" name="_ReviewingToolsShownOnce">
    <vt:lpwstr/>
  </property>
</Properties>
</file>